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0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0 TUGAS AKHIR\ARTIKEL\raw data\"/>
    </mc:Choice>
  </mc:AlternateContent>
  <xr:revisionPtr revIDLastSave="0" documentId="13_ncr:1_{AEF1E1C0-2355-417F-B56D-82A18D12EAE7}" xr6:coauthVersionLast="45" xr6:coauthVersionMax="45" xr10:uidLastSave="{00000000-0000-0000-0000-000000000000}"/>
  <bookViews>
    <workbookView xWindow="-120" yWindow="-120" windowWidth="20730" windowHeight="11040" activeTab="1" xr2:uid="{D7EE9E36-54F4-411A-8FF6-4F51F2E5CF5E}"/>
  </bookViews>
  <sheets>
    <sheet name="x" sheetId="1" r:id="rId1"/>
    <sheet name="T. ANGKET" sheetId="2" r:id="rId2"/>
    <sheet name="nilai" sheetId="8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I40" i="2" l="1"/>
  <c r="I41" i="2"/>
  <c r="I42" i="2"/>
  <c r="I39" i="2"/>
  <c r="H43" i="2" l="1"/>
  <c r="H40" i="2"/>
  <c r="H41" i="2"/>
  <c r="H42" i="2"/>
  <c r="H39" i="2"/>
  <c r="G45" i="2"/>
  <c r="I45" i="2" l="1"/>
  <c r="C34" i="2"/>
  <c r="D33" i="2"/>
  <c r="E33" i="2"/>
  <c r="F33" i="2"/>
  <c r="G33" i="2"/>
  <c r="C33" i="2"/>
  <c r="D32" i="2"/>
  <c r="E32" i="2"/>
  <c r="F32" i="2"/>
  <c r="G32" i="2"/>
  <c r="C32" i="2"/>
  <c r="D31" i="2"/>
  <c r="E31" i="2"/>
  <c r="F31" i="2"/>
  <c r="G31" i="2"/>
  <c r="C31" i="2"/>
  <c r="J3" i="2"/>
  <c r="L3" i="2"/>
  <c r="J4" i="2"/>
  <c r="J5" i="2"/>
  <c r="J6" i="2"/>
  <c r="J7" i="2"/>
  <c r="J8" i="2"/>
  <c r="J9" i="2"/>
  <c r="J10" i="2"/>
  <c r="J11" i="2"/>
  <c r="J12" i="2"/>
  <c r="J13" i="2"/>
  <c r="J14" i="2"/>
  <c r="J15" i="2"/>
  <c r="J16" i="2"/>
  <c r="J17" i="2"/>
  <c r="J18" i="2"/>
  <c r="J19" i="2"/>
  <c r="J20" i="2"/>
  <c r="J21" i="2"/>
  <c r="J22" i="2"/>
  <c r="J23" i="2"/>
  <c r="J24" i="2"/>
  <c r="J25" i="2"/>
  <c r="J26" i="2"/>
  <c r="J27" i="2"/>
  <c r="J28" i="2"/>
  <c r="J29" i="2"/>
  <c r="J30" i="2"/>
  <c r="E43" i="2"/>
  <c r="D39" i="2"/>
  <c r="E39" i="2"/>
  <c r="F39" i="2"/>
  <c r="G39" i="2"/>
  <c r="G43" i="2" s="1"/>
  <c r="D40" i="2"/>
  <c r="E40" i="2"/>
  <c r="F40" i="2"/>
  <c r="G40" i="2"/>
  <c r="D41" i="2"/>
  <c r="E41" i="2"/>
  <c r="F41" i="2"/>
  <c r="G41" i="2"/>
  <c r="D42" i="2"/>
  <c r="E42" i="2"/>
  <c r="F42" i="2"/>
  <c r="G42" i="2"/>
  <c r="C41" i="2"/>
  <c r="C40" i="2"/>
  <c r="C39" i="2"/>
  <c r="C43" i="2" s="1"/>
  <c r="C42" i="2"/>
  <c r="F43" i="2" l="1"/>
  <c r="D43" i="2"/>
  <c r="I36" i="1"/>
  <c r="I35" i="1"/>
  <c r="I34" i="1"/>
  <c r="I33" i="1"/>
  <c r="I32" i="1"/>
  <c r="I31" i="1"/>
  <c r="I30" i="1"/>
  <c r="H4" i="2"/>
  <c r="K4" i="2" s="1"/>
  <c r="H5" i="2"/>
  <c r="H6" i="2"/>
  <c r="K6" i="2" s="1"/>
  <c r="H7" i="2"/>
  <c r="H8" i="2"/>
  <c r="K8" i="2" s="1"/>
  <c r="H9" i="2"/>
  <c r="H10" i="2"/>
  <c r="K10" i="2" s="1"/>
  <c r="H11" i="2"/>
  <c r="H12" i="2"/>
  <c r="K12" i="2" s="1"/>
  <c r="H13" i="2"/>
  <c r="H14" i="2"/>
  <c r="K14" i="2" s="1"/>
  <c r="H15" i="2"/>
  <c r="H16" i="2"/>
  <c r="K16" i="2" s="1"/>
  <c r="H17" i="2"/>
  <c r="H18" i="2"/>
  <c r="K18" i="2" s="1"/>
  <c r="H19" i="2"/>
  <c r="H20" i="2"/>
  <c r="K20" i="2" s="1"/>
  <c r="H21" i="2"/>
  <c r="H22" i="2"/>
  <c r="K22" i="2" s="1"/>
  <c r="H23" i="2"/>
  <c r="H24" i="2"/>
  <c r="K24" i="2" s="1"/>
  <c r="H25" i="2"/>
  <c r="H26" i="2"/>
  <c r="K26" i="2" s="1"/>
  <c r="H27" i="2"/>
  <c r="H28" i="2"/>
  <c r="K28" i="2" s="1"/>
  <c r="H29" i="2"/>
  <c r="H30" i="2"/>
  <c r="K30" i="2" s="1"/>
  <c r="H3" i="2"/>
  <c r="I30" i="2" l="1"/>
  <c r="I26" i="2"/>
  <c r="I22" i="2"/>
  <c r="I18" i="2"/>
  <c r="I14" i="2"/>
  <c r="I10" i="2"/>
  <c r="I6" i="2"/>
  <c r="I3" i="2"/>
  <c r="K3" i="2"/>
  <c r="I29" i="2"/>
  <c r="K29" i="2"/>
  <c r="I27" i="2"/>
  <c r="K27" i="2"/>
  <c r="I25" i="2"/>
  <c r="K25" i="2"/>
  <c r="I23" i="2"/>
  <c r="K23" i="2"/>
  <c r="I21" i="2"/>
  <c r="K21" i="2"/>
  <c r="I19" i="2"/>
  <c r="K19" i="2"/>
  <c r="I17" i="2"/>
  <c r="K17" i="2"/>
  <c r="I15" i="2"/>
  <c r="K15" i="2"/>
  <c r="I13" i="2"/>
  <c r="K13" i="2"/>
  <c r="I11" i="2"/>
  <c r="K11" i="2"/>
  <c r="I9" i="2"/>
  <c r="K9" i="2"/>
  <c r="I7" i="2"/>
  <c r="K7" i="2"/>
  <c r="I5" i="2"/>
  <c r="K5" i="2"/>
  <c r="I28" i="2"/>
  <c r="I24" i="2"/>
  <c r="I20" i="2"/>
  <c r="I16" i="2"/>
  <c r="I12" i="2"/>
  <c r="I8" i="2"/>
  <c r="I4" i="2"/>
</calcChain>
</file>

<file path=xl/sharedStrings.xml><?xml version="1.0" encoding="utf-8"?>
<sst xmlns="http://schemas.openxmlformats.org/spreadsheetml/2006/main" count="234" uniqueCount="93">
  <si>
    <t>ANGKATAN</t>
  </si>
  <si>
    <t>NAMA</t>
  </si>
  <si>
    <t xml:space="preserve"> </t>
  </si>
  <si>
    <t>Nida'ur Rifqi</t>
  </si>
  <si>
    <t>Renit Renita Sari</t>
  </si>
  <si>
    <t>ASAL SEKOLAH</t>
  </si>
  <si>
    <t>SMK</t>
  </si>
  <si>
    <t>PONPES</t>
  </si>
  <si>
    <t>Imroatut Taqiyah</t>
  </si>
  <si>
    <t xml:space="preserve">SMA </t>
  </si>
  <si>
    <t xml:space="preserve">Ein Bashiroh </t>
  </si>
  <si>
    <t>Ayuni Dewi Ariyani</t>
  </si>
  <si>
    <t xml:space="preserve">Saskia Amalia Febrianti </t>
  </si>
  <si>
    <t>NILAI B ARAB</t>
  </si>
  <si>
    <t xml:space="preserve">Nia Fatma Safitri </t>
  </si>
  <si>
    <t>Nurin Nadhifa</t>
  </si>
  <si>
    <t xml:space="preserve">PONPES </t>
  </si>
  <si>
    <t>Rishka Anggraini</t>
  </si>
  <si>
    <t>MA</t>
  </si>
  <si>
    <t>Meilina</t>
  </si>
  <si>
    <t>Widya Sahda</t>
  </si>
  <si>
    <t>Nina Nur Safitri</t>
  </si>
  <si>
    <t>SMA</t>
  </si>
  <si>
    <t>Aqsha Padma</t>
  </si>
  <si>
    <t xml:space="preserve">Roosyidah Haniifah </t>
  </si>
  <si>
    <t>Indi Rohmawati</t>
  </si>
  <si>
    <t xml:space="preserve">Nur Aisyah Fatmawati </t>
  </si>
  <si>
    <t xml:space="preserve">Nabila Akmaliya </t>
  </si>
  <si>
    <t>Gurit Rahmadhani</t>
  </si>
  <si>
    <t>Siti Luthfiyatun Khoiriyah</t>
  </si>
  <si>
    <t xml:space="preserve">Fathurrahman </t>
  </si>
  <si>
    <t>Agitsa Qoyyim Fidina</t>
  </si>
  <si>
    <t>MAN</t>
  </si>
  <si>
    <t>Sinta Ayu Al Mutammimah</t>
  </si>
  <si>
    <t xml:space="preserve">Maulidini Nur Fajrin </t>
  </si>
  <si>
    <t xml:space="preserve">Aisyah Azzuhra </t>
  </si>
  <si>
    <t>Salwa Bilqisti</t>
  </si>
  <si>
    <t>Annisa</t>
  </si>
  <si>
    <t>Isna Salsabila Amalia</t>
  </si>
  <si>
    <t>Salsabil Wahibatul Hidayah</t>
  </si>
  <si>
    <t>Nama</t>
  </si>
  <si>
    <t xml:space="preserve">Item jawaban </t>
  </si>
  <si>
    <t>1</t>
  </si>
  <si>
    <t>2</t>
  </si>
  <si>
    <t>3</t>
  </si>
  <si>
    <t>4</t>
  </si>
  <si>
    <t>5</t>
  </si>
  <si>
    <t>Nilai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</si>
  <si>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</si>
  <si>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</si>
  <si>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</si>
  <si>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</si>
  <si>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</si>
  <si>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</si>
  <si>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</si>
  <si>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</si>
  <si>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</si>
  <si>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</si>
  <si>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</si>
  <si>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</si>
  <si>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</si>
  <si>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</si>
  <si>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</si>
  <si>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</si>
  <si>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</si>
  <si>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</si>
  <si>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</si>
  <si>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</si>
  <si>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</si>
  <si>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</si>
  <si>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</si>
  <si>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rata-rata</t>
  </si>
  <si>
    <t>min</t>
  </si>
  <si>
    <t>max</t>
  </si>
  <si>
    <t>varian</t>
  </si>
  <si>
    <t>stndr dev</t>
  </si>
  <si>
    <t>modus</t>
  </si>
  <si>
    <t>median</t>
  </si>
  <si>
    <t>Skor jumlah (S)</t>
  </si>
  <si>
    <t>Sangat Setuju</t>
  </si>
  <si>
    <t xml:space="preserve">Setuju </t>
  </si>
  <si>
    <t>Tidak Setuju</t>
  </si>
  <si>
    <t>Sangat Tidak  Setuju</t>
  </si>
  <si>
    <t>skor max</t>
  </si>
  <si>
    <t>%</t>
  </si>
  <si>
    <t>% rata2</t>
  </si>
  <si>
    <t>jumlah skor</t>
  </si>
  <si>
    <t>slor max</t>
  </si>
  <si>
    <t>% rata rata</t>
  </si>
  <si>
    <t>N0</t>
  </si>
  <si>
    <t>Asal Sekolah</t>
  </si>
  <si>
    <t>Angkatan</t>
  </si>
  <si>
    <t>Nilai B.Arab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</si>
</sst>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8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medium">
        <color rgb="FFCCCCCC"/>
      </left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rgb="FFCCCCCC"/>
      </right>
      <top style="medium">
        <color rgb="FFCCCCCC"/>
      </top>
      <bottom style="medium">
        <color rgb="FFCCCCCC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39">
    <xf numFmtId="0" fontId="0" fillId="0" borderId="0" xfId="0"/>
    <xf numFmtId="0" fontId="1" fillId="0" borderId="1" xfId="0" applyFont="1" applyBorder="1" applyAlignment="1">
      <alignment horizontal="right" wrapText="1"/>
    </xf>
    <xf numFmtId="0" fontId="1" fillId="0" borderId="1" xfId="0" applyFont="1" applyBorder="1" applyAlignment="1">
      <alignment wrapText="1"/>
    </xf>
    <xf numFmtId="0" fontId="1" fillId="0" borderId="0" xfId="0" applyFont="1" applyFill="1" applyBorder="1" applyAlignment="1">
      <alignment horizontal="right" wrapText="1"/>
    </xf>
    <xf numFmtId="0" fontId="1" fillId="0" borderId="0" xfId="0" applyFont="1"/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wrapText="1"/>
    </xf>
    <xf numFmtId="0" fontId="1" fillId="0" borderId="2" xfId="0" applyFont="1" applyBorder="1" applyAlignment="1">
      <alignment horizontal="center" vertical="center" wrapText="1"/>
    </xf>
    <xf numFmtId="0" fontId="0" fillId="0" borderId="2" xfId="0" applyBorder="1"/>
    <xf numFmtId="0" fontId="1" fillId="0" borderId="2" xfId="0" applyFont="1" applyBorder="1"/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3" xfId="0" applyFont="1" applyBorder="1" applyAlignment="1">
      <alignment horizontal="right" wrapText="1"/>
    </xf>
    <xf numFmtId="0" fontId="0" fillId="0" borderId="4" xfId="0" applyBorder="1"/>
    <xf numFmtId="0" fontId="4" fillId="0" borderId="2" xfId="0" quotePrefix="1" applyFont="1" applyBorder="1" applyAlignment="1">
      <alignment horizontal="center" vertical="center" wrapText="1"/>
    </xf>
    <xf numFmtId="9" fontId="0" fillId="0" borderId="0" xfId="0" applyNumberFormat="1"/>
    <xf numFmtId="0" fontId="0" fillId="0" borderId="2" xfId="0" applyBorder="1" applyAlignment="1">
      <alignment horizontal="center"/>
    </xf>
    <xf numFmtId="0" fontId="0" fillId="0" borderId="0" xfId="0" applyBorder="1"/>
    <xf numFmtId="0" fontId="0" fillId="0" borderId="0" xfId="0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1" fillId="0" borderId="2" xfId="0" applyFont="1" applyBorder="1" applyAlignment="1">
      <alignment horizontal="center"/>
    </xf>
    <xf numFmtId="0" fontId="1" fillId="0" borderId="2" xfId="0" applyFont="1" applyFill="1" applyBorder="1" applyAlignment="1">
      <alignment horizontal="center"/>
    </xf>
    <xf numFmtId="1" fontId="0" fillId="0" borderId="2" xfId="0" applyNumberFormat="1" applyBorder="1" applyAlignment="1">
      <alignment horizontal="center"/>
    </xf>
    <xf numFmtId="0" fontId="0" fillId="0" borderId="2" xfId="0" applyBorder="1" applyAlignment="1">
      <alignment horizontal="center" vertical="center"/>
    </xf>
    <xf numFmtId="9" fontId="0" fillId="0" borderId="2" xfId="1" applyFont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9" fontId="0" fillId="0" borderId="0" xfId="1" applyFont="1"/>
    <xf numFmtId="0" fontId="0" fillId="0" borderId="2" xfId="0" applyBorder="1" applyAlignment="1">
      <alignment horizontal="center" vertical="center"/>
    </xf>
    <xf numFmtId="0" fontId="0" fillId="2" borderId="2" xfId="0" applyFill="1" applyBorder="1" applyAlignment="1">
      <alignment horizontal="center"/>
    </xf>
    <xf numFmtId="2" fontId="0" fillId="0" borderId="5" xfId="0" applyNumberFormat="1" applyBorder="1" applyAlignment="1">
      <alignment horizontal="center"/>
    </xf>
    <xf numFmtId="2" fontId="0" fillId="0" borderId="6" xfId="0" applyNumberFormat="1" applyBorder="1" applyAlignment="1">
      <alignment horizontal="center"/>
    </xf>
    <xf numFmtId="2" fontId="0" fillId="0" borderId="7" xfId="0" applyNumberFormat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2" fontId="0" fillId="0" borderId="2" xfId="1" applyNumberFormat="1" applyFont="1" applyBorder="1" applyAlignment="1">
      <alignment horizontal="center" vertical="center"/>
    </xf>
    <xf numFmtId="0" fontId="0" fillId="0" borderId="2" xfId="1" applyNumberFormat="1" applyFont="1" applyBorder="1" applyAlignment="1">
      <alignment horizontal="center" vertical="center"/>
    </xf>
    <xf numFmtId="10" fontId="0" fillId="0" borderId="2" xfId="1" applyNumberFormat="1" applyFont="1" applyBorder="1" applyAlignment="1">
      <alignment horizontal="center" vertic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29587C-CB34-4BA3-9A4D-99DB6D3B0D55}">
  <dimension ref="A1:M36"/>
  <sheetViews>
    <sheetView topLeftCell="A16" workbookViewId="0">
      <selection activeCell="I2" sqref="I2:I29"/>
    </sheetView>
  </sheetViews>
  <sheetFormatPr defaultRowHeight="15" x14ac:dyDescent="0.25"/>
  <cols>
    <col min="2" max="2" width="21.5703125" customWidth="1"/>
    <col min="3" max="3" width="17.5703125" customWidth="1"/>
    <col min="4" max="4" width="18.5703125" customWidth="1"/>
  </cols>
  <sheetData>
    <row r="1" spans="1:13" ht="15.75" thickBot="1" x14ac:dyDescent="0.3">
      <c r="A1" t="s">
        <v>0</v>
      </c>
      <c r="B1" t="s">
        <v>1</v>
      </c>
      <c r="C1" t="s">
        <v>5</v>
      </c>
      <c r="D1" t="s">
        <v>13</v>
      </c>
      <c r="E1" t="s">
        <v>2</v>
      </c>
    </row>
    <row r="2" spans="1:13" ht="15.75" thickBot="1" x14ac:dyDescent="0.3">
      <c r="A2" s="1">
        <v>2020</v>
      </c>
      <c r="B2" s="2" t="s">
        <v>4</v>
      </c>
      <c r="C2" t="s">
        <v>6</v>
      </c>
      <c r="D2">
        <v>60</v>
      </c>
      <c r="I2" s="11">
        <v>60</v>
      </c>
      <c r="J2" s="1"/>
      <c r="K2" s="1"/>
      <c r="L2" s="1"/>
      <c r="M2" s="1"/>
    </row>
    <row r="3" spans="1:13" ht="15.75" thickBot="1" x14ac:dyDescent="0.3">
      <c r="A3" s="1">
        <v>2020</v>
      </c>
      <c r="B3" s="2" t="s">
        <v>3</v>
      </c>
      <c r="C3" t="s">
        <v>7</v>
      </c>
      <c r="D3">
        <v>85</v>
      </c>
      <c r="I3" s="11">
        <v>85</v>
      </c>
      <c r="J3" s="1"/>
      <c r="K3" s="1"/>
      <c r="L3" s="1"/>
      <c r="M3" s="1"/>
    </row>
    <row r="4" spans="1:13" ht="15.75" thickBot="1" x14ac:dyDescent="0.3">
      <c r="A4" s="1"/>
      <c r="B4" s="2"/>
      <c r="I4" s="11">
        <v>65</v>
      </c>
      <c r="J4" s="1"/>
      <c r="K4" s="1"/>
      <c r="L4" s="1"/>
      <c r="M4" s="1"/>
    </row>
    <row r="5" spans="1:13" ht="15.75" thickBot="1" x14ac:dyDescent="0.3">
      <c r="A5" s="3">
        <v>2020</v>
      </c>
      <c r="B5" s="4" t="s">
        <v>8</v>
      </c>
      <c r="C5" t="s">
        <v>9</v>
      </c>
      <c r="D5">
        <v>65</v>
      </c>
      <c r="I5" s="11">
        <v>90</v>
      </c>
      <c r="J5" s="1"/>
      <c r="K5" s="1"/>
      <c r="L5" s="1"/>
      <c r="M5" s="1"/>
    </row>
    <row r="6" spans="1:13" ht="15.75" thickBot="1" x14ac:dyDescent="0.3">
      <c r="A6" s="3">
        <v>2020</v>
      </c>
      <c r="B6" s="4" t="s">
        <v>10</v>
      </c>
      <c r="C6" t="s">
        <v>7</v>
      </c>
      <c r="D6">
        <v>90</v>
      </c>
      <c r="I6" s="11">
        <v>85</v>
      </c>
      <c r="J6" s="1"/>
      <c r="K6" s="1"/>
      <c r="L6" s="1"/>
      <c r="M6" s="1"/>
    </row>
    <row r="7" spans="1:13" ht="15.75" thickBot="1" x14ac:dyDescent="0.3">
      <c r="A7" s="3">
        <v>2020</v>
      </c>
      <c r="B7" s="4" t="s">
        <v>11</v>
      </c>
      <c r="C7" t="s">
        <v>6</v>
      </c>
      <c r="D7">
        <v>85</v>
      </c>
      <c r="I7" s="11">
        <v>70</v>
      </c>
      <c r="J7" s="1"/>
      <c r="K7" s="1"/>
      <c r="L7" s="1"/>
      <c r="M7" s="1"/>
    </row>
    <row r="8" spans="1:13" ht="15.75" thickBot="1" x14ac:dyDescent="0.3">
      <c r="A8" s="3">
        <v>2020</v>
      </c>
      <c r="B8" s="4" t="s">
        <v>12</v>
      </c>
      <c r="C8" t="s">
        <v>9</v>
      </c>
      <c r="D8">
        <v>70</v>
      </c>
      <c r="I8" s="11">
        <v>95</v>
      </c>
      <c r="J8" s="1"/>
      <c r="K8" s="1"/>
      <c r="L8" s="1"/>
      <c r="M8" s="1"/>
    </row>
    <row r="9" spans="1:13" ht="15.75" thickBot="1" x14ac:dyDescent="0.3">
      <c r="A9" s="3">
        <v>2021</v>
      </c>
      <c r="B9" s="4" t="s">
        <v>14</v>
      </c>
      <c r="C9" t="s">
        <v>7</v>
      </c>
      <c r="D9">
        <v>95</v>
      </c>
      <c r="I9" s="11">
        <v>80</v>
      </c>
      <c r="J9" s="1"/>
      <c r="K9" s="1"/>
      <c r="L9" s="1"/>
      <c r="M9" s="1"/>
    </row>
    <row r="10" spans="1:13" ht="15.75" thickBot="1" x14ac:dyDescent="0.3">
      <c r="A10" s="3">
        <v>2021</v>
      </c>
      <c r="B10" s="4" t="s">
        <v>15</v>
      </c>
      <c r="C10" t="s">
        <v>16</v>
      </c>
      <c r="D10">
        <v>80</v>
      </c>
      <c r="I10" s="11">
        <v>70</v>
      </c>
      <c r="J10" s="1"/>
      <c r="K10" s="1"/>
      <c r="L10" s="1"/>
      <c r="M10" s="1"/>
    </row>
    <row r="11" spans="1:13" ht="15.75" thickBot="1" x14ac:dyDescent="0.3">
      <c r="A11" s="3">
        <v>2021</v>
      </c>
      <c r="B11" s="4" t="s">
        <v>17</v>
      </c>
      <c r="C11" t="s">
        <v>9</v>
      </c>
      <c r="D11">
        <v>70</v>
      </c>
      <c r="I11" s="11">
        <v>70</v>
      </c>
      <c r="J11" s="1"/>
      <c r="K11" s="1"/>
      <c r="L11" s="1"/>
      <c r="M11" s="1"/>
    </row>
    <row r="12" spans="1:13" ht="15.75" thickBot="1" x14ac:dyDescent="0.3">
      <c r="A12" s="3">
        <v>2021</v>
      </c>
      <c r="B12" s="4" t="s">
        <v>21</v>
      </c>
      <c r="C12" t="s">
        <v>22</v>
      </c>
      <c r="D12">
        <v>70</v>
      </c>
      <c r="I12" s="11">
        <v>60</v>
      </c>
      <c r="J12" s="1"/>
      <c r="K12" s="1"/>
      <c r="L12" s="1"/>
      <c r="M12" s="1"/>
    </row>
    <row r="13" spans="1:13" ht="15.75" thickBot="1" x14ac:dyDescent="0.3">
      <c r="A13" s="3">
        <v>2021</v>
      </c>
      <c r="B13" s="4" t="s">
        <v>19</v>
      </c>
      <c r="C13" t="s">
        <v>9</v>
      </c>
      <c r="D13">
        <v>60</v>
      </c>
      <c r="I13" s="11">
        <v>80</v>
      </c>
      <c r="J13" s="1"/>
      <c r="K13" s="1"/>
      <c r="L13" s="1"/>
      <c r="M13" s="1"/>
    </row>
    <row r="14" spans="1:13" ht="15.75" thickBot="1" x14ac:dyDescent="0.3">
      <c r="A14" s="3">
        <v>2021</v>
      </c>
      <c r="B14" s="4" t="s">
        <v>20</v>
      </c>
      <c r="C14" t="s">
        <v>7</v>
      </c>
      <c r="D14">
        <v>80</v>
      </c>
      <c r="I14" s="11">
        <v>80</v>
      </c>
      <c r="J14" s="1"/>
      <c r="K14" s="1"/>
      <c r="L14" s="1"/>
      <c r="M14" s="1"/>
    </row>
    <row r="15" spans="1:13" ht="15.75" thickBot="1" x14ac:dyDescent="0.3">
      <c r="A15" s="3">
        <v>2021</v>
      </c>
      <c r="B15" s="4" t="s">
        <v>24</v>
      </c>
      <c r="C15" t="s">
        <v>7</v>
      </c>
      <c r="D15">
        <v>80</v>
      </c>
      <c r="I15" s="11">
        <v>60</v>
      </c>
      <c r="J15" s="1"/>
      <c r="K15" s="1"/>
      <c r="L15" s="1"/>
      <c r="M15" s="1"/>
    </row>
    <row r="16" spans="1:13" ht="15.75" thickBot="1" x14ac:dyDescent="0.3">
      <c r="A16" s="3">
        <v>2022</v>
      </c>
      <c r="B16" s="4" t="s">
        <v>23</v>
      </c>
      <c r="C16" t="s">
        <v>7</v>
      </c>
      <c r="D16">
        <v>60</v>
      </c>
      <c r="I16" s="11">
        <v>70</v>
      </c>
      <c r="J16" s="1"/>
      <c r="K16" s="1"/>
      <c r="L16" s="1"/>
      <c r="M16" s="1"/>
    </row>
    <row r="17" spans="1:13" ht="15.75" thickBot="1" x14ac:dyDescent="0.3">
      <c r="A17" s="3">
        <v>2022</v>
      </c>
      <c r="B17" s="4" t="s">
        <v>25</v>
      </c>
      <c r="C17" t="s">
        <v>18</v>
      </c>
      <c r="D17">
        <v>70</v>
      </c>
      <c r="I17" s="11">
        <v>70</v>
      </c>
      <c r="J17" s="1"/>
      <c r="K17" s="1"/>
      <c r="L17" s="1"/>
      <c r="M17" s="1"/>
    </row>
    <row r="18" spans="1:13" ht="15.75" thickBot="1" x14ac:dyDescent="0.3">
      <c r="A18" s="3">
        <v>2022</v>
      </c>
      <c r="B18" s="4" t="s">
        <v>26</v>
      </c>
      <c r="C18" t="s">
        <v>6</v>
      </c>
      <c r="D18">
        <v>70</v>
      </c>
      <c r="I18" s="11">
        <v>90</v>
      </c>
      <c r="J18" s="1"/>
      <c r="K18" s="1"/>
      <c r="L18" s="1"/>
      <c r="M18" s="1"/>
    </row>
    <row r="19" spans="1:13" ht="15.75" thickBot="1" x14ac:dyDescent="0.3">
      <c r="A19" s="3">
        <v>2022</v>
      </c>
      <c r="B19" s="4" t="s">
        <v>27</v>
      </c>
      <c r="C19" t="s">
        <v>7</v>
      </c>
      <c r="D19">
        <v>90</v>
      </c>
      <c r="I19" s="11">
        <v>85</v>
      </c>
      <c r="J19" s="1"/>
      <c r="K19" s="1"/>
      <c r="L19" s="1"/>
      <c r="M19" s="1"/>
    </row>
    <row r="20" spans="1:13" ht="15.75" thickBot="1" x14ac:dyDescent="0.3">
      <c r="A20" s="3">
        <v>2022</v>
      </c>
      <c r="B20" s="4" t="s">
        <v>28</v>
      </c>
      <c r="C20" t="s">
        <v>7</v>
      </c>
      <c r="D20">
        <v>85</v>
      </c>
      <c r="I20" s="11">
        <v>85</v>
      </c>
      <c r="J20" s="1"/>
      <c r="K20" s="1"/>
      <c r="L20" s="1"/>
      <c r="M20" s="1"/>
    </row>
    <row r="21" spans="1:13" ht="15.75" thickBot="1" x14ac:dyDescent="0.3">
      <c r="A21" s="3">
        <v>2022</v>
      </c>
      <c r="B21" s="4" t="s">
        <v>29</v>
      </c>
      <c r="C21" t="s">
        <v>7</v>
      </c>
      <c r="D21">
        <v>85</v>
      </c>
      <c r="I21" s="11">
        <v>85</v>
      </c>
      <c r="J21" s="1"/>
      <c r="K21" s="1"/>
      <c r="L21" s="1"/>
      <c r="M21" s="1"/>
    </row>
    <row r="22" spans="1:13" ht="15.75" thickBot="1" x14ac:dyDescent="0.3">
      <c r="A22" s="3">
        <v>2022</v>
      </c>
      <c r="B22" s="4" t="s">
        <v>30</v>
      </c>
      <c r="C22" t="s">
        <v>7</v>
      </c>
      <c r="D22">
        <v>85</v>
      </c>
      <c r="I22" s="11">
        <v>65</v>
      </c>
      <c r="J22" s="1"/>
      <c r="K22" s="1"/>
      <c r="L22" s="1"/>
      <c r="M22" s="1"/>
    </row>
    <row r="23" spans="1:13" ht="15.75" thickBot="1" x14ac:dyDescent="0.3">
      <c r="A23" s="3">
        <v>2022</v>
      </c>
      <c r="B23" s="4" t="s">
        <v>31</v>
      </c>
      <c r="C23" t="s">
        <v>32</v>
      </c>
      <c r="D23">
        <v>65</v>
      </c>
      <c r="I23" s="11">
        <v>75</v>
      </c>
      <c r="J23" s="1"/>
      <c r="K23" s="1"/>
      <c r="L23" s="1"/>
      <c r="M23" s="1"/>
    </row>
    <row r="24" spans="1:13" ht="15.75" thickBot="1" x14ac:dyDescent="0.3">
      <c r="A24" s="3">
        <v>2023</v>
      </c>
      <c r="B24" s="4" t="s">
        <v>33</v>
      </c>
      <c r="C24" t="s">
        <v>7</v>
      </c>
      <c r="D24">
        <v>75</v>
      </c>
      <c r="I24" s="11">
        <v>75</v>
      </c>
      <c r="J24" s="1"/>
      <c r="K24" s="1"/>
      <c r="L24" s="1"/>
      <c r="M24" s="1"/>
    </row>
    <row r="25" spans="1:13" ht="15.75" thickBot="1" x14ac:dyDescent="0.3">
      <c r="A25" s="3">
        <v>2023</v>
      </c>
      <c r="B25" s="4" t="s">
        <v>34</v>
      </c>
      <c r="C25" t="s">
        <v>22</v>
      </c>
      <c r="D25">
        <v>75</v>
      </c>
      <c r="I25" s="11">
        <v>75</v>
      </c>
      <c r="J25" s="1"/>
      <c r="K25" s="1"/>
      <c r="L25" s="1"/>
      <c r="M25" s="1"/>
    </row>
    <row r="26" spans="1:13" ht="15.75" thickBot="1" x14ac:dyDescent="0.3">
      <c r="A26" s="3">
        <v>2023</v>
      </c>
      <c r="B26" s="4" t="s">
        <v>35</v>
      </c>
      <c r="C26" t="s">
        <v>7</v>
      </c>
      <c r="D26">
        <v>75</v>
      </c>
      <c r="I26" s="11">
        <v>85</v>
      </c>
      <c r="J26" s="1"/>
      <c r="K26" s="1"/>
      <c r="L26" s="1"/>
      <c r="M26" s="1"/>
    </row>
    <row r="27" spans="1:13" ht="15.75" thickBot="1" x14ac:dyDescent="0.3">
      <c r="A27" s="3">
        <v>2023</v>
      </c>
      <c r="B27" s="4" t="s">
        <v>36</v>
      </c>
      <c r="C27" t="s">
        <v>7</v>
      </c>
      <c r="D27">
        <v>85</v>
      </c>
      <c r="I27" s="11">
        <v>60</v>
      </c>
      <c r="J27" s="1"/>
      <c r="K27" s="1"/>
      <c r="L27" s="1"/>
      <c r="M27" s="1"/>
    </row>
    <row r="28" spans="1:13" ht="15.75" thickBot="1" x14ac:dyDescent="0.3">
      <c r="A28" s="3">
        <v>2023</v>
      </c>
      <c r="B28" s="4" t="s">
        <v>37</v>
      </c>
      <c r="C28" t="s">
        <v>22</v>
      </c>
      <c r="D28">
        <v>60</v>
      </c>
      <c r="I28" s="11">
        <v>85</v>
      </c>
      <c r="J28" s="1"/>
      <c r="K28" s="1"/>
      <c r="L28" s="1"/>
      <c r="M28" s="1"/>
    </row>
    <row r="29" spans="1:13" ht="15.75" thickBot="1" x14ac:dyDescent="0.3">
      <c r="A29" s="3">
        <v>2023</v>
      </c>
      <c r="B29" s="4" t="s">
        <v>38</v>
      </c>
      <c r="C29" t="s">
        <v>18</v>
      </c>
      <c r="D29">
        <v>85</v>
      </c>
      <c r="I29" s="11">
        <v>80</v>
      </c>
      <c r="J29" s="1"/>
      <c r="K29" s="1"/>
      <c r="L29" s="1"/>
      <c r="M29" s="1"/>
    </row>
    <row r="30" spans="1:13" ht="15.75" thickBot="1" x14ac:dyDescent="0.3">
      <c r="A30" s="3">
        <v>2023</v>
      </c>
      <c r="B30" s="4" t="s">
        <v>39</v>
      </c>
      <c r="C30" t="s">
        <v>18</v>
      </c>
      <c r="D30">
        <v>80</v>
      </c>
      <c r="G30" s="8" t="s">
        <v>71</v>
      </c>
      <c r="H30" s="8"/>
      <c r="I30" s="7">
        <f>AVERAGE(I2:I29)</f>
        <v>76.25</v>
      </c>
      <c r="J30" s="12"/>
      <c r="K30" s="1"/>
      <c r="L30" s="1"/>
      <c r="M30" s="1"/>
    </row>
    <row r="31" spans="1:13" x14ac:dyDescent="0.25">
      <c r="G31" s="8" t="s">
        <v>72</v>
      </c>
      <c r="H31" s="8"/>
      <c r="I31" s="10">
        <f>MIN(I2:I29)</f>
        <v>60</v>
      </c>
    </row>
    <row r="32" spans="1:13" x14ac:dyDescent="0.25">
      <c r="G32" s="8" t="s">
        <v>73</v>
      </c>
      <c r="H32" s="8"/>
      <c r="I32" s="10">
        <f>MAX(I2:I29)</f>
        <v>95</v>
      </c>
    </row>
    <row r="33" spans="7:9" x14ac:dyDescent="0.25">
      <c r="G33" s="8" t="s">
        <v>75</v>
      </c>
      <c r="H33" s="8"/>
      <c r="I33" s="10">
        <f>_xlfn.STDEV.S(I2:I29)</f>
        <v>10.24017143953709</v>
      </c>
    </row>
    <row r="34" spans="7:9" x14ac:dyDescent="0.25">
      <c r="G34" s="8" t="s">
        <v>74</v>
      </c>
      <c r="H34" s="8"/>
      <c r="I34" s="10">
        <f>_xlfn.VAR.S(I2:I29)</f>
        <v>104.86111111111111</v>
      </c>
    </row>
    <row r="35" spans="7:9" x14ac:dyDescent="0.25">
      <c r="G35" s="8" t="s">
        <v>76</v>
      </c>
      <c r="H35" s="8"/>
      <c r="I35" s="10">
        <f>MODE(I2:I29)</f>
        <v>85</v>
      </c>
    </row>
    <row r="36" spans="7:9" x14ac:dyDescent="0.25">
      <c r="G36" s="8" t="s">
        <v>77</v>
      </c>
      <c r="H36" s="8"/>
      <c r="I36" s="10">
        <f>MEDIAN(I2:I29)</f>
        <v>77.5</v>
      </c>
    </row>
  </sheetData>
  <pageMargins left="0.7" right="0.7" top="0.75" bottom="0.75" header="0.3" footer="0.3"/>
  <pageSetup paperSize="9" orientation="portrait" horizontalDpi="4294967293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4C1F97C-B810-410A-A05F-C87D8D919032}">
  <dimension ref="A1:W45"/>
  <sheetViews>
    <sheetView tabSelected="1" topLeftCell="A5" workbookViewId="0">
      <selection activeCell="J3" sqref="J3"/>
    </sheetView>
  </sheetViews>
  <sheetFormatPr defaultRowHeight="15" x14ac:dyDescent="0.25"/>
  <cols>
    <col min="2" max="2" width="24.5703125" customWidth="1"/>
    <col min="3" max="3" width="9.140625" customWidth="1"/>
    <col min="8" max="8" width="14.85546875" customWidth="1"/>
    <col min="9" max="9" width="12.28515625" customWidth="1"/>
    <col min="10" max="10" width="9.7109375" customWidth="1"/>
    <col min="11" max="11" width="11" customWidth="1"/>
    <col min="12" max="12" width="15.140625" customWidth="1"/>
  </cols>
  <sheetData>
    <row r="1" spans="1:12" ht="26.25" customHeight="1" x14ac:dyDescent="0.25">
      <c r="A1" s="35" t="s">
        <v>89</v>
      </c>
      <c r="B1" s="35" t="s">
        <v>40</v>
      </c>
      <c r="C1" s="35" t="s">
        <v>41</v>
      </c>
      <c r="D1" s="35"/>
      <c r="E1" s="35"/>
      <c r="F1" s="35"/>
      <c r="G1" s="35"/>
      <c r="H1" s="33" t="s">
        <v>78</v>
      </c>
      <c r="I1" s="33" t="s">
        <v>47</v>
      </c>
      <c r="J1" s="33" t="s">
        <v>83</v>
      </c>
      <c r="K1" s="33" t="s">
        <v>84</v>
      </c>
      <c r="L1" s="33" t="s">
        <v>85</v>
      </c>
    </row>
    <row r="2" spans="1:12" x14ac:dyDescent="0.25">
      <c r="A2" s="35"/>
      <c r="B2" s="35"/>
      <c r="C2" s="14" t="s">
        <v>42</v>
      </c>
      <c r="D2" s="14" t="s">
        <v>43</v>
      </c>
      <c r="E2" s="14" t="s">
        <v>44</v>
      </c>
      <c r="F2" s="14" t="s">
        <v>45</v>
      </c>
      <c r="G2" s="14" t="s">
        <v>46</v>
      </c>
      <c r="H2" s="33"/>
      <c r="I2" s="33"/>
      <c r="J2" s="33"/>
      <c r="K2" s="33"/>
      <c r="L2" s="33"/>
    </row>
    <row r="3" spans="1:12" x14ac:dyDescent="0.25">
      <c r="A3" s="5" t="s">
        <v>42</v>
      </c>
      <c r="B3" s="6" t="s">
        <v>4</v>
      </c>
      <c r="C3" s="7">
        <v>2</v>
      </c>
      <c r="D3" s="7">
        <v>2</v>
      </c>
      <c r="E3" s="7">
        <v>2</v>
      </c>
      <c r="F3" s="7">
        <v>2</v>
      </c>
      <c r="G3" s="7">
        <v>2</v>
      </c>
      <c r="H3" s="10">
        <f>SUM(C3:G3)</f>
        <v>10</v>
      </c>
      <c r="I3" s="10">
        <f>(H3*100)/20</f>
        <v>50</v>
      </c>
      <c r="J3" s="10">
        <f>4*5</f>
        <v>20</v>
      </c>
      <c r="K3" s="10">
        <f>H3/J3*100</f>
        <v>50</v>
      </c>
      <c r="L3" s="36">
        <f>AVERAGE(K3:K30)</f>
        <v>74.107142857142861</v>
      </c>
    </row>
    <row r="4" spans="1:12" x14ac:dyDescent="0.25">
      <c r="A4" s="5" t="s">
        <v>43</v>
      </c>
      <c r="B4" s="6" t="s">
        <v>3</v>
      </c>
      <c r="C4" s="7">
        <v>4</v>
      </c>
      <c r="D4" s="7">
        <v>3</v>
      </c>
      <c r="E4" s="7">
        <v>4</v>
      </c>
      <c r="F4" s="7">
        <v>4</v>
      </c>
      <c r="G4" s="7">
        <v>4</v>
      </c>
      <c r="H4" s="10">
        <f t="shared" ref="H4:H30" si="0">SUM(C4:G4)</f>
        <v>19</v>
      </c>
      <c r="I4" s="10">
        <f t="shared" ref="I4:I30" si="1">(H4*100)/20</f>
        <v>95</v>
      </c>
      <c r="J4" s="10">
        <f t="shared" ref="J4:J30" si="2">4*5</f>
        <v>20</v>
      </c>
      <c r="K4" s="10">
        <f t="shared" ref="K4:K30" si="3">H4/J4*100</f>
        <v>95</v>
      </c>
      <c r="L4" s="36"/>
    </row>
    <row r="5" spans="1:12" x14ac:dyDescent="0.25">
      <c r="A5" s="5" t="s">
        <v>44</v>
      </c>
      <c r="B5" s="9" t="s">
        <v>8</v>
      </c>
      <c r="C5" s="7">
        <v>3</v>
      </c>
      <c r="D5" s="7">
        <v>2</v>
      </c>
      <c r="E5" s="7">
        <v>3</v>
      </c>
      <c r="F5" s="7">
        <v>3</v>
      </c>
      <c r="G5" s="7">
        <v>4</v>
      </c>
      <c r="H5" s="10">
        <f t="shared" si="0"/>
        <v>15</v>
      </c>
      <c r="I5" s="10">
        <f t="shared" si="1"/>
        <v>75</v>
      </c>
      <c r="J5" s="10">
        <f t="shared" si="2"/>
        <v>20</v>
      </c>
      <c r="K5" s="10">
        <f t="shared" si="3"/>
        <v>75</v>
      </c>
      <c r="L5" s="36"/>
    </row>
    <row r="6" spans="1:12" x14ac:dyDescent="0.25">
      <c r="A6" s="5" t="s">
        <v>45</v>
      </c>
      <c r="B6" s="9" t="s">
        <v>10</v>
      </c>
      <c r="C6" s="7">
        <v>4</v>
      </c>
      <c r="D6" s="7">
        <v>3</v>
      </c>
      <c r="E6" s="7">
        <v>4</v>
      </c>
      <c r="F6" s="7">
        <v>4</v>
      </c>
      <c r="G6" s="7">
        <v>4</v>
      </c>
      <c r="H6" s="10">
        <f t="shared" si="0"/>
        <v>19</v>
      </c>
      <c r="I6" s="10">
        <f t="shared" si="1"/>
        <v>95</v>
      </c>
      <c r="J6" s="10">
        <f t="shared" si="2"/>
        <v>20</v>
      </c>
      <c r="K6" s="10">
        <f t="shared" si="3"/>
        <v>95</v>
      </c>
      <c r="L6" s="36"/>
    </row>
    <row r="7" spans="1:12" x14ac:dyDescent="0.25">
      <c r="A7" s="5" t="s">
        <v>46</v>
      </c>
      <c r="B7" s="9" t="s">
        <v>11</v>
      </c>
      <c r="C7" s="7">
        <v>3</v>
      </c>
      <c r="D7" s="7">
        <v>2</v>
      </c>
      <c r="E7" s="7">
        <v>3</v>
      </c>
      <c r="F7" s="7">
        <v>2</v>
      </c>
      <c r="G7" s="7">
        <v>3</v>
      </c>
      <c r="H7" s="10">
        <f t="shared" si="0"/>
        <v>13</v>
      </c>
      <c r="I7" s="10">
        <f t="shared" si="1"/>
        <v>65</v>
      </c>
      <c r="J7" s="10">
        <f t="shared" si="2"/>
        <v>20</v>
      </c>
      <c r="K7" s="10">
        <f t="shared" si="3"/>
        <v>65</v>
      </c>
      <c r="L7" s="36"/>
    </row>
    <row r="8" spans="1:12" x14ac:dyDescent="0.25">
      <c r="A8" s="5" t="s">
        <v>48</v>
      </c>
      <c r="B8" s="9" t="s">
        <v>12</v>
      </c>
      <c r="C8" s="7">
        <v>3</v>
      </c>
      <c r="D8" s="7">
        <v>2</v>
      </c>
      <c r="E8" s="7">
        <v>3</v>
      </c>
      <c r="F8" s="7">
        <v>3</v>
      </c>
      <c r="G8" s="7">
        <v>3</v>
      </c>
      <c r="H8" s="10">
        <f t="shared" si="0"/>
        <v>14</v>
      </c>
      <c r="I8" s="10">
        <f t="shared" si="1"/>
        <v>70</v>
      </c>
      <c r="J8" s="10">
        <f t="shared" si="2"/>
        <v>20</v>
      </c>
      <c r="K8" s="10">
        <f t="shared" si="3"/>
        <v>70</v>
      </c>
      <c r="L8" s="36"/>
    </row>
    <row r="9" spans="1:12" x14ac:dyDescent="0.25">
      <c r="A9" s="5" t="s">
        <v>49</v>
      </c>
      <c r="B9" s="9" t="s">
        <v>14</v>
      </c>
      <c r="C9" s="7">
        <v>3</v>
      </c>
      <c r="D9" s="7">
        <v>2</v>
      </c>
      <c r="E9" s="7">
        <v>4</v>
      </c>
      <c r="F9" s="7">
        <v>3</v>
      </c>
      <c r="G9" s="7">
        <v>3</v>
      </c>
      <c r="H9" s="10">
        <f t="shared" si="0"/>
        <v>15</v>
      </c>
      <c r="I9" s="10">
        <f t="shared" si="1"/>
        <v>75</v>
      </c>
      <c r="J9" s="10">
        <f t="shared" si="2"/>
        <v>20</v>
      </c>
      <c r="K9" s="10">
        <f t="shared" si="3"/>
        <v>75</v>
      </c>
      <c r="L9" s="36"/>
    </row>
    <row r="10" spans="1:12" x14ac:dyDescent="0.25">
      <c r="A10" s="5" t="s">
        <v>50</v>
      </c>
      <c r="B10" s="9" t="s">
        <v>15</v>
      </c>
      <c r="C10" s="7">
        <v>4</v>
      </c>
      <c r="D10" s="7">
        <v>4</v>
      </c>
      <c r="E10" s="7">
        <v>4</v>
      </c>
      <c r="F10" s="7">
        <v>3</v>
      </c>
      <c r="G10" s="7">
        <v>4</v>
      </c>
      <c r="H10" s="10">
        <f t="shared" si="0"/>
        <v>19</v>
      </c>
      <c r="I10" s="10">
        <f t="shared" si="1"/>
        <v>95</v>
      </c>
      <c r="J10" s="10">
        <f t="shared" si="2"/>
        <v>20</v>
      </c>
      <c r="K10" s="10">
        <f t="shared" si="3"/>
        <v>95</v>
      </c>
      <c r="L10" s="36"/>
    </row>
    <row r="11" spans="1:12" x14ac:dyDescent="0.25">
      <c r="A11" s="5" t="s">
        <v>51</v>
      </c>
      <c r="B11" s="9" t="s">
        <v>17</v>
      </c>
      <c r="C11" s="7">
        <v>2</v>
      </c>
      <c r="D11" s="7">
        <v>4</v>
      </c>
      <c r="E11" s="7">
        <v>3</v>
      </c>
      <c r="F11" s="7">
        <v>1</v>
      </c>
      <c r="G11" s="7">
        <v>1</v>
      </c>
      <c r="H11" s="10">
        <f t="shared" si="0"/>
        <v>11</v>
      </c>
      <c r="I11" s="10">
        <f t="shared" si="1"/>
        <v>55</v>
      </c>
      <c r="J11" s="10">
        <f t="shared" si="2"/>
        <v>20</v>
      </c>
      <c r="K11" s="10">
        <f t="shared" si="3"/>
        <v>55.000000000000007</v>
      </c>
      <c r="L11" s="36"/>
    </row>
    <row r="12" spans="1:12" x14ac:dyDescent="0.25">
      <c r="A12" s="5" t="s">
        <v>52</v>
      </c>
      <c r="B12" s="9" t="s">
        <v>21</v>
      </c>
      <c r="C12" s="7">
        <v>2</v>
      </c>
      <c r="D12" s="7">
        <v>2</v>
      </c>
      <c r="E12" s="7">
        <v>2</v>
      </c>
      <c r="F12" s="7">
        <v>3</v>
      </c>
      <c r="G12" s="7">
        <v>3</v>
      </c>
      <c r="H12" s="10">
        <f t="shared" si="0"/>
        <v>12</v>
      </c>
      <c r="I12" s="10">
        <f t="shared" si="1"/>
        <v>60</v>
      </c>
      <c r="J12" s="10">
        <f t="shared" si="2"/>
        <v>20</v>
      </c>
      <c r="K12" s="10">
        <f t="shared" si="3"/>
        <v>60</v>
      </c>
      <c r="L12" s="36"/>
    </row>
    <row r="13" spans="1:12" x14ac:dyDescent="0.25">
      <c r="A13" s="5" t="s">
        <v>53</v>
      </c>
      <c r="B13" s="9" t="s">
        <v>19</v>
      </c>
      <c r="C13" s="7">
        <v>3</v>
      </c>
      <c r="D13" s="7">
        <v>4</v>
      </c>
      <c r="E13" s="7">
        <v>3</v>
      </c>
      <c r="F13" s="7">
        <v>3</v>
      </c>
      <c r="G13" s="7">
        <v>3</v>
      </c>
      <c r="H13" s="10">
        <f t="shared" si="0"/>
        <v>16</v>
      </c>
      <c r="I13" s="10">
        <f t="shared" si="1"/>
        <v>80</v>
      </c>
      <c r="J13" s="10">
        <f t="shared" si="2"/>
        <v>20</v>
      </c>
      <c r="K13" s="10">
        <f t="shared" si="3"/>
        <v>80</v>
      </c>
      <c r="L13" s="36"/>
    </row>
    <row r="14" spans="1:12" x14ac:dyDescent="0.25">
      <c r="A14" s="5" t="s">
        <v>54</v>
      </c>
      <c r="B14" s="9" t="s">
        <v>20</v>
      </c>
      <c r="C14" s="7">
        <v>3</v>
      </c>
      <c r="D14" s="7">
        <v>4</v>
      </c>
      <c r="E14" s="7">
        <v>4</v>
      </c>
      <c r="F14" s="7">
        <v>3</v>
      </c>
      <c r="G14" s="7">
        <v>4</v>
      </c>
      <c r="H14" s="10">
        <f t="shared" si="0"/>
        <v>18</v>
      </c>
      <c r="I14" s="10">
        <f t="shared" si="1"/>
        <v>90</v>
      </c>
      <c r="J14" s="10">
        <f t="shared" si="2"/>
        <v>20</v>
      </c>
      <c r="K14" s="10">
        <f t="shared" si="3"/>
        <v>90</v>
      </c>
      <c r="L14" s="36"/>
    </row>
    <row r="15" spans="1:12" x14ac:dyDescent="0.25">
      <c r="A15" s="5" t="s">
        <v>55</v>
      </c>
      <c r="B15" s="9" t="s">
        <v>24</v>
      </c>
      <c r="C15" s="7">
        <v>3</v>
      </c>
      <c r="D15" s="7">
        <v>2</v>
      </c>
      <c r="E15" s="7">
        <v>4</v>
      </c>
      <c r="F15" s="7">
        <v>4</v>
      </c>
      <c r="G15" s="7">
        <v>4</v>
      </c>
      <c r="H15" s="10">
        <f t="shared" si="0"/>
        <v>17</v>
      </c>
      <c r="I15" s="10">
        <f t="shared" si="1"/>
        <v>85</v>
      </c>
      <c r="J15" s="10">
        <f t="shared" si="2"/>
        <v>20</v>
      </c>
      <c r="K15" s="10">
        <f t="shared" si="3"/>
        <v>85</v>
      </c>
      <c r="L15" s="36"/>
    </row>
    <row r="16" spans="1:12" x14ac:dyDescent="0.25">
      <c r="A16" s="5" t="s">
        <v>56</v>
      </c>
      <c r="B16" s="9" t="s">
        <v>23</v>
      </c>
      <c r="C16" s="7">
        <v>4</v>
      </c>
      <c r="D16" s="7">
        <v>4</v>
      </c>
      <c r="E16" s="7">
        <v>4</v>
      </c>
      <c r="F16" s="7">
        <v>4</v>
      </c>
      <c r="G16" s="7">
        <v>3</v>
      </c>
      <c r="H16" s="10">
        <f t="shared" si="0"/>
        <v>19</v>
      </c>
      <c r="I16" s="10">
        <f t="shared" si="1"/>
        <v>95</v>
      </c>
      <c r="J16" s="10">
        <f t="shared" si="2"/>
        <v>20</v>
      </c>
      <c r="K16" s="10">
        <f t="shared" si="3"/>
        <v>95</v>
      </c>
      <c r="L16" s="36"/>
    </row>
    <row r="17" spans="1:23" x14ac:dyDescent="0.25">
      <c r="A17" s="5" t="s">
        <v>57</v>
      </c>
      <c r="B17" s="9" t="s">
        <v>25</v>
      </c>
      <c r="C17" s="7">
        <v>3</v>
      </c>
      <c r="D17" s="7">
        <v>3</v>
      </c>
      <c r="E17" s="7">
        <v>4</v>
      </c>
      <c r="F17" s="7">
        <v>4</v>
      </c>
      <c r="G17" s="7">
        <v>3</v>
      </c>
      <c r="H17" s="10">
        <f t="shared" si="0"/>
        <v>17</v>
      </c>
      <c r="I17" s="10">
        <f t="shared" si="1"/>
        <v>85</v>
      </c>
      <c r="J17" s="10">
        <f t="shared" si="2"/>
        <v>20</v>
      </c>
      <c r="K17" s="10">
        <f t="shared" si="3"/>
        <v>85</v>
      </c>
      <c r="L17" s="36"/>
    </row>
    <row r="18" spans="1:23" x14ac:dyDescent="0.25">
      <c r="A18" s="5" t="s">
        <v>58</v>
      </c>
      <c r="B18" s="9" t="s">
        <v>26</v>
      </c>
      <c r="C18" s="7">
        <v>2</v>
      </c>
      <c r="D18" s="7">
        <v>2</v>
      </c>
      <c r="E18" s="7">
        <v>1</v>
      </c>
      <c r="F18" s="7">
        <v>2</v>
      </c>
      <c r="G18" s="7">
        <v>1</v>
      </c>
      <c r="H18" s="10">
        <f t="shared" si="0"/>
        <v>8</v>
      </c>
      <c r="I18" s="10">
        <f t="shared" si="1"/>
        <v>40</v>
      </c>
      <c r="J18" s="10">
        <f t="shared" si="2"/>
        <v>20</v>
      </c>
      <c r="K18" s="10">
        <f t="shared" si="3"/>
        <v>40</v>
      </c>
      <c r="L18" s="36"/>
    </row>
    <row r="19" spans="1:23" x14ac:dyDescent="0.25">
      <c r="A19" s="5" t="s">
        <v>59</v>
      </c>
      <c r="B19" s="9" t="s">
        <v>27</v>
      </c>
      <c r="C19" s="7">
        <v>3</v>
      </c>
      <c r="D19" s="7">
        <v>3</v>
      </c>
      <c r="E19" s="7">
        <v>4</v>
      </c>
      <c r="F19" s="7">
        <v>3</v>
      </c>
      <c r="G19" s="7">
        <v>3</v>
      </c>
      <c r="H19" s="10">
        <f t="shared" si="0"/>
        <v>16</v>
      </c>
      <c r="I19" s="10">
        <f t="shared" si="1"/>
        <v>80</v>
      </c>
      <c r="J19" s="10">
        <f t="shared" si="2"/>
        <v>20</v>
      </c>
      <c r="K19" s="10">
        <f t="shared" si="3"/>
        <v>80</v>
      </c>
      <c r="L19" s="36"/>
      <c r="N19" s="32"/>
      <c r="O19" s="32"/>
      <c r="P19" s="32"/>
      <c r="Q19" s="32"/>
    </row>
    <row r="20" spans="1:23" x14ac:dyDescent="0.25">
      <c r="A20" s="5" t="s">
        <v>60</v>
      </c>
      <c r="B20" s="9" t="s">
        <v>28</v>
      </c>
      <c r="C20" s="7">
        <v>4</v>
      </c>
      <c r="D20" s="7">
        <v>4</v>
      </c>
      <c r="E20" s="7">
        <v>3</v>
      </c>
      <c r="F20" s="7">
        <v>4</v>
      </c>
      <c r="G20" s="7">
        <v>4</v>
      </c>
      <c r="H20" s="10">
        <f t="shared" si="0"/>
        <v>19</v>
      </c>
      <c r="I20" s="10">
        <f t="shared" si="1"/>
        <v>95</v>
      </c>
      <c r="J20" s="10">
        <f t="shared" si="2"/>
        <v>20</v>
      </c>
      <c r="K20" s="10">
        <f t="shared" si="3"/>
        <v>95</v>
      </c>
      <c r="L20" s="36"/>
      <c r="N20" s="25"/>
      <c r="O20" s="25"/>
      <c r="P20" s="32"/>
      <c r="Q20" s="32"/>
    </row>
    <row r="21" spans="1:23" x14ac:dyDescent="0.25">
      <c r="A21" s="5" t="s">
        <v>61</v>
      </c>
      <c r="B21" s="9" t="s">
        <v>29</v>
      </c>
      <c r="C21" s="7">
        <v>4</v>
      </c>
      <c r="D21" s="7">
        <v>3</v>
      </c>
      <c r="E21" s="7">
        <v>4</v>
      </c>
      <c r="F21" s="7">
        <v>1</v>
      </c>
      <c r="G21" s="7">
        <v>3</v>
      </c>
      <c r="H21" s="10">
        <f t="shared" si="0"/>
        <v>15</v>
      </c>
      <c r="I21" s="10">
        <f t="shared" si="1"/>
        <v>75</v>
      </c>
      <c r="J21" s="10">
        <f t="shared" si="2"/>
        <v>20</v>
      </c>
      <c r="K21" s="10">
        <f t="shared" si="3"/>
        <v>75</v>
      </c>
      <c r="L21" s="36"/>
      <c r="N21" s="25"/>
      <c r="O21" s="25"/>
      <c r="P21" s="32"/>
      <c r="Q21" s="32"/>
      <c r="S21" s="34"/>
      <c r="T21" s="34"/>
      <c r="U21" s="34"/>
      <c r="V21" s="34"/>
      <c r="W21" s="34"/>
    </row>
    <row r="22" spans="1:23" x14ac:dyDescent="0.25">
      <c r="A22" s="5" t="s">
        <v>62</v>
      </c>
      <c r="B22" s="9" t="s">
        <v>30</v>
      </c>
      <c r="C22" s="7">
        <v>3</v>
      </c>
      <c r="D22" s="7">
        <v>2</v>
      </c>
      <c r="E22" s="7">
        <v>3</v>
      </c>
      <c r="F22" s="7">
        <v>3</v>
      </c>
      <c r="G22" s="7">
        <v>3</v>
      </c>
      <c r="H22" s="10">
        <f t="shared" si="0"/>
        <v>14</v>
      </c>
      <c r="I22" s="10">
        <f t="shared" si="1"/>
        <v>70</v>
      </c>
      <c r="J22" s="10">
        <f t="shared" si="2"/>
        <v>20</v>
      </c>
      <c r="K22" s="10">
        <f t="shared" si="3"/>
        <v>70</v>
      </c>
      <c r="L22" s="36"/>
      <c r="N22" s="10"/>
      <c r="O22" s="10"/>
      <c r="P22" s="33"/>
      <c r="Q22" s="33"/>
    </row>
    <row r="23" spans="1:23" x14ac:dyDescent="0.25">
      <c r="A23" s="5" t="s">
        <v>63</v>
      </c>
      <c r="B23" s="9" t="s">
        <v>31</v>
      </c>
      <c r="C23" s="7">
        <v>3</v>
      </c>
      <c r="D23" s="7">
        <v>2</v>
      </c>
      <c r="E23" s="7">
        <v>1</v>
      </c>
      <c r="F23" s="7">
        <v>2</v>
      </c>
      <c r="G23" s="7">
        <v>4</v>
      </c>
      <c r="H23" s="10">
        <f t="shared" si="0"/>
        <v>12</v>
      </c>
      <c r="I23" s="10">
        <f t="shared" si="1"/>
        <v>60</v>
      </c>
      <c r="J23" s="10">
        <f t="shared" si="2"/>
        <v>20</v>
      </c>
      <c r="K23" s="10">
        <f t="shared" si="3"/>
        <v>60</v>
      </c>
      <c r="L23" s="36"/>
      <c r="N23" s="10"/>
      <c r="O23" s="10"/>
      <c r="P23" s="33"/>
      <c r="Q23" s="33"/>
    </row>
    <row r="24" spans="1:23" x14ac:dyDescent="0.25">
      <c r="A24" s="5" t="s">
        <v>64</v>
      </c>
      <c r="B24" s="9" t="s">
        <v>33</v>
      </c>
      <c r="C24" s="7">
        <v>3</v>
      </c>
      <c r="D24" s="7">
        <v>2</v>
      </c>
      <c r="E24" s="7">
        <v>4</v>
      </c>
      <c r="F24" s="7">
        <v>2</v>
      </c>
      <c r="G24" s="7">
        <v>3</v>
      </c>
      <c r="H24" s="10">
        <f t="shared" si="0"/>
        <v>14</v>
      </c>
      <c r="I24" s="10">
        <f t="shared" si="1"/>
        <v>70</v>
      </c>
      <c r="J24" s="10">
        <f t="shared" si="2"/>
        <v>20</v>
      </c>
      <c r="K24" s="10">
        <f t="shared" si="3"/>
        <v>70</v>
      </c>
      <c r="L24" s="36"/>
      <c r="N24" s="10"/>
      <c r="O24" s="10"/>
      <c r="P24" s="33"/>
      <c r="Q24" s="33"/>
    </row>
    <row r="25" spans="1:23" x14ac:dyDescent="0.25">
      <c r="A25" s="5" t="s">
        <v>65</v>
      </c>
      <c r="B25" s="9" t="s">
        <v>34</v>
      </c>
      <c r="C25" s="7">
        <v>3</v>
      </c>
      <c r="D25" s="7">
        <v>3</v>
      </c>
      <c r="E25" s="7">
        <v>3</v>
      </c>
      <c r="F25" s="7">
        <v>3</v>
      </c>
      <c r="G25" s="7">
        <v>3</v>
      </c>
      <c r="H25" s="10">
        <f t="shared" si="0"/>
        <v>15</v>
      </c>
      <c r="I25" s="10">
        <f t="shared" si="1"/>
        <v>75</v>
      </c>
      <c r="J25" s="10">
        <f t="shared" si="2"/>
        <v>20</v>
      </c>
      <c r="K25" s="10">
        <f t="shared" si="3"/>
        <v>75</v>
      </c>
      <c r="L25" s="36"/>
    </row>
    <row r="26" spans="1:23" x14ac:dyDescent="0.25">
      <c r="A26" s="5" t="s">
        <v>66</v>
      </c>
      <c r="B26" s="9" t="s">
        <v>35</v>
      </c>
      <c r="C26" s="7">
        <v>3</v>
      </c>
      <c r="D26" s="7">
        <v>2</v>
      </c>
      <c r="E26" s="7">
        <v>4</v>
      </c>
      <c r="F26" s="7">
        <v>3</v>
      </c>
      <c r="G26" s="7">
        <v>4</v>
      </c>
      <c r="H26" s="10">
        <f t="shared" si="0"/>
        <v>16</v>
      </c>
      <c r="I26" s="10">
        <f t="shared" si="1"/>
        <v>80</v>
      </c>
      <c r="J26" s="10">
        <f t="shared" si="2"/>
        <v>20</v>
      </c>
      <c r="K26" s="10">
        <f t="shared" si="3"/>
        <v>80</v>
      </c>
      <c r="L26" s="36"/>
      <c r="N26" s="28"/>
      <c r="O26" s="28"/>
      <c r="P26" s="28"/>
      <c r="Q26" s="28"/>
    </row>
    <row r="27" spans="1:23" x14ac:dyDescent="0.25">
      <c r="A27" s="5" t="s">
        <v>67</v>
      </c>
      <c r="B27" s="9" t="s">
        <v>36</v>
      </c>
      <c r="C27" s="7">
        <v>3</v>
      </c>
      <c r="D27" s="7">
        <v>2</v>
      </c>
      <c r="E27" s="7">
        <v>3</v>
      </c>
      <c r="F27" s="7">
        <v>3</v>
      </c>
      <c r="G27" s="7">
        <v>3</v>
      </c>
      <c r="H27" s="10">
        <f t="shared" si="0"/>
        <v>14</v>
      </c>
      <c r="I27" s="10">
        <f t="shared" si="1"/>
        <v>70</v>
      </c>
      <c r="J27" s="10">
        <f t="shared" si="2"/>
        <v>20</v>
      </c>
      <c r="K27" s="10">
        <f t="shared" si="3"/>
        <v>70</v>
      </c>
      <c r="L27" s="36"/>
      <c r="M27" s="13"/>
      <c r="N27" s="28"/>
      <c r="O27" s="28"/>
      <c r="P27" s="28"/>
      <c r="Q27" s="28"/>
    </row>
    <row r="28" spans="1:23" x14ac:dyDescent="0.25">
      <c r="A28" s="5" t="s">
        <v>68</v>
      </c>
      <c r="B28" s="9" t="s">
        <v>37</v>
      </c>
      <c r="C28" s="7">
        <v>1</v>
      </c>
      <c r="D28" s="7">
        <v>1</v>
      </c>
      <c r="E28" s="7">
        <v>1</v>
      </c>
      <c r="F28" s="7">
        <v>2</v>
      </c>
      <c r="G28" s="7">
        <v>2</v>
      </c>
      <c r="H28" s="10">
        <f t="shared" si="0"/>
        <v>7</v>
      </c>
      <c r="I28" s="10">
        <f t="shared" si="1"/>
        <v>35</v>
      </c>
      <c r="J28" s="10">
        <f t="shared" si="2"/>
        <v>20</v>
      </c>
      <c r="K28" s="10">
        <f t="shared" si="3"/>
        <v>35</v>
      </c>
      <c r="L28" s="36"/>
      <c r="N28" s="28"/>
      <c r="O28" s="28"/>
      <c r="P28" s="28"/>
      <c r="Q28" s="28"/>
    </row>
    <row r="29" spans="1:23" x14ac:dyDescent="0.25">
      <c r="A29" s="5" t="s">
        <v>69</v>
      </c>
      <c r="B29" s="9" t="s">
        <v>38</v>
      </c>
      <c r="C29" s="7">
        <v>2</v>
      </c>
      <c r="D29" s="7">
        <v>3</v>
      </c>
      <c r="E29" s="7">
        <v>3</v>
      </c>
      <c r="F29" s="7">
        <v>3</v>
      </c>
      <c r="G29" s="7">
        <v>4</v>
      </c>
      <c r="H29" s="10">
        <f t="shared" si="0"/>
        <v>15</v>
      </c>
      <c r="I29" s="10">
        <f t="shared" si="1"/>
        <v>75</v>
      </c>
      <c r="J29" s="10">
        <f t="shared" si="2"/>
        <v>20</v>
      </c>
      <c r="K29" s="10">
        <f t="shared" si="3"/>
        <v>75</v>
      </c>
      <c r="L29" s="36"/>
      <c r="N29" s="28"/>
      <c r="O29" s="28"/>
      <c r="P29" s="28"/>
      <c r="Q29" s="28"/>
    </row>
    <row r="30" spans="1:23" x14ac:dyDescent="0.25">
      <c r="A30" s="5" t="s">
        <v>70</v>
      </c>
      <c r="B30" s="9" t="s">
        <v>39</v>
      </c>
      <c r="C30" s="7">
        <v>3</v>
      </c>
      <c r="D30" s="7">
        <v>3</v>
      </c>
      <c r="E30" s="7">
        <v>4</v>
      </c>
      <c r="F30" s="7">
        <v>3</v>
      </c>
      <c r="G30" s="7">
        <v>3</v>
      </c>
      <c r="H30" s="10">
        <f t="shared" si="0"/>
        <v>16</v>
      </c>
      <c r="I30" s="10">
        <f t="shared" si="1"/>
        <v>80</v>
      </c>
      <c r="J30" s="10">
        <f t="shared" si="2"/>
        <v>20</v>
      </c>
      <c r="K30" s="10">
        <f t="shared" si="3"/>
        <v>80</v>
      </c>
      <c r="L30" s="36"/>
      <c r="N30" s="28"/>
      <c r="O30" s="28"/>
      <c r="P30" s="28"/>
      <c r="Q30" s="28"/>
    </row>
    <row r="31" spans="1:23" x14ac:dyDescent="0.25">
      <c r="B31" s="20" t="s">
        <v>86</v>
      </c>
      <c r="C31" s="16">
        <f>SUM(C3:C30)</f>
        <v>83</v>
      </c>
      <c r="D31" s="16">
        <f t="shared" ref="D31:G31" si="4">SUM(D3:D30)</f>
        <v>75</v>
      </c>
      <c r="E31" s="16">
        <f t="shared" si="4"/>
        <v>89</v>
      </c>
      <c r="F31" s="16">
        <f t="shared" si="4"/>
        <v>80</v>
      </c>
      <c r="G31" s="16">
        <f t="shared" si="4"/>
        <v>88</v>
      </c>
      <c r="H31" s="18"/>
      <c r="I31" s="18"/>
      <c r="N31" s="28"/>
      <c r="O31" s="28"/>
      <c r="P31" s="28"/>
      <c r="Q31" s="28"/>
    </row>
    <row r="32" spans="1:23" x14ac:dyDescent="0.25">
      <c r="B32" s="21" t="s">
        <v>87</v>
      </c>
      <c r="C32" s="16">
        <f>4*28</f>
        <v>112</v>
      </c>
      <c r="D32" s="16">
        <f t="shared" ref="D32:G32" si="5">4*28</f>
        <v>112</v>
      </c>
      <c r="E32" s="16">
        <f t="shared" si="5"/>
        <v>112</v>
      </c>
      <c r="F32" s="16">
        <f t="shared" si="5"/>
        <v>112</v>
      </c>
      <c r="G32" s="16">
        <f t="shared" si="5"/>
        <v>112</v>
      </c>
      <c r="H32" s="18"/>
      <c r="I32" s="18"/>
    </row>
    <row r="33" spans="2:10" x14ac:dyDescent="0.25">
      <c r="B33" s="21" t="s">
        <v>84</v>
      </c>
      <c r="C33" s="22">
        <f>C31/C32*100</f>
        <v>74.107142857142861</v>
      </c>
      <c r="D33" s="22">
        <f t="shared" ref="D33:G33" si="6">D31/D32*100</f>
        <v>66.964285714285708</v>
      </c>
      <c r="E33" s="22">
        <f t="shared" si="6"/>
        <v>79.464285714285708</v>
      </c>
      <c r="F33" s="22">
        <f t="shared" si="6"/>
        <v>71.428571428571431</v>
      </c>
      <c r="G33" s="22">
        <f t="shared" si="6"/>
        <v>78.571428571428569</v>
      </c>
      <c r="H33" s="19"/>
      <c r="I33" s="19"/>
    </row>
    <row r="34" spans="2:10" x14ac:dyDescent="0.25">
      <c r="B34" s="21" t="s">
        <v>88</v>
      </c>
      <c r="C34" s="29">
        <f>AVERAGE(C33:G33)</f>
        <v>74.107142857142861</v>
      </c>
      <c r="D34" s="30"/>
      <c r="E34" s="30"/>
      <c r="F34" s="30"/>
      <c r="G34" s="31"/>
      <c r="H34" s="19"/>
      <c r="I34" s="19"/>
    </row>
    <row r="35" spans="2:10" x14ac:dyDescent="0.25">
      <c r="B35" s="16"/>
      <c r="C35" s="16"/>
      <c r="D35" s="16"/>
      <c r="E35" s="16"/>
      <c r="F35" s="16"/>
      <c r="G35" s="16"/>
      <c r="H35" s="19"/>
      <c r="I35" s="19"/>
    </row>
    <row r="36" spans="2:10" x14ac:dyDescent="0.25">
      <c r="F36" s="17"/>
      <c r="G36" s="17"/>
      <c r="H36" s="19"/>
      <c r="I36" s="19"/>
    </row>
    <row r="37" spans="2:10" x14ac:dyDescent="0.25">
      <c r="F37" s="17"/>
      <c r="G37" s="17"/>
      <c r="H37" s="19"/>
      <c r="I37" s="19"/>
    </row>
    <row r="39" spans="2:10" x14ac:dyDescent="0.25">
      <c r="B39" s="8" t="s">
        <v>79</v>
      </c>
      <c r="C39" s="27">
        <f>COUNTIF(C3:C30,4)</f>
        <v>6</v>
      </c>
      <c r="D39" s="27">
        <f t="shared" ref="D39:G39" si="7">COUNTIF(D3:D30,4)</f>
        <v>6</v>
      </c>
      <c r="E39" s="27">
        <f t="shared" si="7"/>
        <v>13</v>
      </c>
      <c r="F39" s="27">
        <f t="shared" si="7"/>
        <v>6</v>
      </c>
      <c r="G39" s="27">
        <f t="shared" si="7"/>
        <v>10</v>
      </c>
      <c r="H39" s="37">
        <f>SUM(C39:G39)</f>
        <v>41</v>
      </c>
      <c r="I39" s="38">
        <f>H39/H43</f>
        <v>0.29285714285714287</v>
      </c>
      <c r="J39" s="26"/>
    </row>
    <row r="40" spans="2:10" x14ac:dyDescent="0.25">
      <c r="B40" s="8" t="s">
        <v>80</v>
      </c>
      <c r="C40" s="27">
        <f>COUNTIF(C3:C30,3)</f>
        <v>16</v>
      </c>
      <c r="D40" s="27">
        <f t="shared" ref="D40:G40" si="8">COUNTIF(D3:D30,3)</f>
        <v>8</v>
      </c>
      <c r="E40" s="27">
        <f t="shared" si="8"/>
        <v>10</v>
      </c>
      <c r="F40" s="27">
        <f t="shared" si="8"/>
        <v>14</v>
      </c>
      <c r="G40" s="27">
        <f t="shared" si="8"/>
        <v>14</v>
      </c>
      <c r="H40" s="37">
        <f t="shared" ref="H40:H42" si="9">SUM(C40:G40)</f>
        <v>62</v>
      </c>
      <c r="I40" s="38">
        <f>H40/H43</f>
        <v>0.44285714285714284</v>
      </c>
      <c r="J40" s="26"/>
    </row>
    <row r="41" spans="2:10" x14ac:dyDescent="0.25">
      <c r="B41" s="8" t="s">
        <v>81</v>
      </c>
      <c r="C41" s="27">
        <f>COUNTIF(C3:C30,2)</f>
        <v>5</v>
      </c>
      <c r="D41" s="27">
        <f t="shared" ref="D41:G41" si="10">COUNTIF(D3:D30,2)</f>
        <v>13</v>
      </c>
      <c r="E41" s="27">
        <f t="shared" si="10"/>
        <v>2</v>
      </c>
      <c r="F41" s="27">
        <f t="shared" si="10"/>
        <v>6</v>
      </c>
      <c r="G41" s="27">
        <f t="shared" si="10"/>
        <v>2</v>
      </c>
      <c r="H41" s="37">
        <f t="shared" si="9"/>
        <v>28</v>
      </c>
      <c r="I41" s="38">
        <f>H41/H43</f>
        <v>0.2</v>
      </c>
      <c r="J41" s="26"/>
    </row>
    <row r="42" spans="2:10" x14ac:dyDescent="0.25">
      <c r="B42" s="8" t="s">
        <v>82</v>
      </c>
      <c r="C42" s="27">
        <f>COUNTIF(C3:C30,1)</f>
        <v>1</v>
      </c>
      <c r="D42" s="27">
        <f t="shared" ref="D42:G42" si="11">COUNTIF(D3:D30,1)</f>
        <v>1</v>
      </c>
      <c r="E42" s="27">
        <f t="shared" si="11"/>
        <v>3</v>
      </c>
      <c r="F42" s="27">
        <f t="shared" si="11"/>
        <v>2</v>
      </c>
      <c r="G42" s="27">
        <f t="shared" si="11"/>
        <v>2</v>
      </c>
      <c r="H42" s="37">
        <f t="shared" si="9"/>
        <v>9</v>
      </c>
      <c r="I42" s="38">
        <f>H42/H43</f>
        <v>6.4285714285714279E-2</v>
      </c>
      <c r="J42" s="26"/>
    </row>
    <row r="43" spans="2:10" x14ac:dyDescent="0.25">
      <c r="B43" s="8"/>
      <c r="C43" s="27">
        <f>SUM(C39:C42)</f>
        <v>28</v>
      </c>
      <c r="D43" s="27">
        <f t="shared" ref="D43:G43" si="12">SUM(D39:D42)</f>
        <v>28</v>
      </c>
      <c r="E43" s="27">
        <f t="shared" si="12"/>
        <v>28</v>
      </c>
      <c r="F43" s="27">
        <f t="shared" si="12"/>
        <v>28</v>
      </c>
      <c r="G43" s="27">
        <f t="shared" si="12"/>
        <v>28</v>
      </c>
      <c r="H43" s="37">
        <f>SUM(H39:H42)</f>
        <v>140</v>
      </c>
      <c r="I43" s="24"/>
      <c r="J43" s="15"/>
    </row>
    <row r="45" spans="2:10" x14ac:dyDescent="0.25">
      <c r="G45">
        <f>SUM(C39:G42)</f>
        <v>140</v>
      </c>
      <c r="I45">
        <f>4*28</f>
        <v>112</v>
      </c>
    </row>
  </sheetData>
  <mergeCells count="29">
    <mergeCell ref="P29:Q29"/>
    <mergeCell ref="S21:W21"/>
    <mergeCell ref="B1:B2"/>
    <mergeCell ref="A1:A2"/>
    <mergeCell ref="H1:H2"/>
    <mergeCell ref="I1:I2"/>
    <mergeCell ref="J1:J2"/>
    <mergeCell ref="L1:L2"/>
    <mergeCell ref="L3:L30"/>
    <mergeCell ref="N19:Q19"/>
    <mergeCell ref="K1:K2"/>
    <mergeCell ref="C1:G1"/>
    <mergeCell ref="P30:Q30"/>
    <mergeCell ref="P31:Q31"/>
    <mergeCell ref="C34:G34"/>
    <mergeCell ref="P20:Q20"/>
    <mergeCell ref="P21:Q21"/>
    <mergeCell ref="P22:Q22"/>
    <mergeCell ref="P23:Q23"/>
    <mergeCell ref="P24:Q24"/>
    <mergeCell ref="N26:O26"/>
    <mergeCell ref="P26:Q26"/>
    <mergeCell ref="N27:O27"/>
    <mergeCell ref="N28:O28"/>
    <mergeCell ref="N29:O29"/>
    <mergeCell ref="N30:O30"/>
    <mergeCell ref="N31:O31"/>
    <mergeCell ref="P27:Q27"/>
    <mergeCell ref="P28:Q28"/>
  </mergeCells>
  <phoneticPr fontId="2" type="noConversion"/>
  <pageMargins left="0.7" right="0.7" top="0.75" bottom="0.75" header="0.3" footer="0.3"/>
  <pageSetup paperSize="9" orientation="portrait" horizontalDpi="4294967293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412476-93C3-44FD-B4C9-16CAC2FCD4AD}">
  <dimension ref="A1:E30"/>
  <sheetViews>
    <sheetView workbookViewId="0">
      <selection activeCell="D13" sqref="D13"/>
    </sheetView>
  </sheetViews>
  <sheetFormatPr defaultRowHeight="15" x14ac:dyDescent="0.25"/>
  <cols>
    <col min="2" max="2" width="23.85546875" customWidth="1"/>
    <col min="3" max="3" width="15.85546875" customWidth="1"/>
    <col min="4" max="4" width="12.7109375" customWidth="1"/>
    <col min="5" max="5" width="13" customWidth="1"/>
  </cols>
  <sheetData>
    <row r="1" spans="1:5" x14ac:dyDescent="0.25">
      <c r="A1" s="35" t="s">
        <v>89</v>
      </c>
      <c r="B1" s="35" t="s">
        <v>40</v>
      </c>
      <c r="C1" s="33" t="s">
        <v>90</v>
      </c>
      <c r="D1" s="33" t="s">
        <v>91</v>
      </c>
      <c r="E1" s="33" t="s">
        <v>92</v>
      </c>
    </row>
    <row r="2" spans="1:5" x14ac:dyDescent="0.25">
      <c r="A2" s="35"/>
      <c r="B2" s="35"/>
      <c r="C2" s="33"/>
      <c r="D2" s="33"/>
      <c r="E2" s="33"/>
    </row>
    <row r="3" spans="1:5" x14ac:dyDescent="0.25">
      <c r="A3" s="5" t="s">
        <v>42</v>
      </c>
      <c r="B3" s="6" t="s">
        <v>4</v>
      </c>
      <c r="C3" s="23" t="s">
        <v>22</v>
      </c>
      <c r="D3" s="23">
        <v>2020</v>
      </c>
      <c r="E3" s="23">
        <v>60</v>
      </c>
    </row>
    <row r="4" spans="1:5" x14ac:dyDescent="0.25">
      <c r="A4" s="5" t="s">
        <v>43</v>
      </c>
      <c r="B4" s="6" t="s">
        <v>3</v>
      </c>
      <c r="C4" s="23" t="s">
        <v>7</v>
      </c>
      <c r="D4" s="23">
        <v>2020</v>
      </c>
      <c r="E4" s="23">
        <v>85</v>
      </c>
    </row>
    <row r="5" spans="1:5" x14ac:dyDescent="0.25">
      <c r="A5" s="5" t="s">
        <v>44</v>
      </c>
      <c r="B5" s="9" t="s">
        <v>8</v>
      </c>
      <c r="C5" s="23" t="s">
        <v>22</v>
      </c>
      <c r="D5" s="23">
        <v>2020</v>
      </c>
      <c r="E5" s="23">
        <v>65</v>
      </c>
    </row>
    <row r="6" spans="1:5" x14ac:dyDescent="0.25">
      <c r="A6" s="5" t="s">
        <v>45</v>
      </c>
      <c r="B6" s="9" t="s">
        <v>10</v>
      </c>
      <c r="C6" s="23" t="s">
        <v>7</v>
      </c>
      <c r="D6" s="23">
        <v>2020</v>
      </c>
      <c r="E6" s="23">
        <v>90</v>
      </c>
    </row>
    <row r="7" spans="1:5" x14ac:dyDescent="0.25">
      <c r="A7" s="5" t="s">
        <v>46</v>
      </c>
      <c r="B7" s="9" t="s">
        <v>11</v>
      </c>
      <c r="C7" s="23" t="s">
        <v>22</v>
      </c>
      <c r="D7" s="23">
        <v>2020</v>
      </c>
      <c r="E7" s="23">
        <v>85</v>
      </c>
    </row>
    <row r="8" spans="1:5" x14ac:dyDescent="0.25">
      <c r="A8" s="5" t="s">
        <v>48</v>
      </c>
      <c r="B8" s="9" t="s">
        <v>12</v>
      </c>
      <c r="C8" s="23" t="s">
        <v>22</v>
      </c>
      <c r="D8" s="23">
        <v>2020</v>
      </c>
      <c r="E8" s="23">
        <v>70</v>
      </c>
    </row>
    <row r="9" spans="1:5" x14ac:dyDescent="0.25">
      <c r="A9" s="5" t="s">
        <v>49</v>
      </c>
      <c r="B9" s="9" t="s">
        <v>14</v>
      </c>
      <c r="C9" s="23" t="s">
        <v>7</v>
      </c>
      <c r="D9" s="23">
        <v>2021</v>
      </c>
      <c r="E9" s="23">
        <v>95</v>
      </c>
    </row>
    <row r="10" spans="1:5" x14ac:dyDescent="0.25">
      <c r="A10" s="5" t="s">
        <v>50</v>
      </c>
      <c r="B10" s="9" t="s">
        <v>15</v>
      </c>
      <c r="C10" s="23" t="s">
        <v>7</v>
      </c>
      <c r="D10" s="23">
        <v>2021</v>
      </c>
      <c r="E10" s="23">
        <v>80</v>
      </c>
    </row>
    <row r="11" spans="1:5" x14ac:dyDescent="0.25">
      <c r="A11" s="5" t="s">
        <v>51</v>
      </c>
      <c r="B11" s="9" t="s">
        <v>17</v>
      </c>
      <c r="C11" s="23" t="s">
        <v>22</v>
      </c>
      <c r="D11" s="23">
        <v>2021</v>
      </c>
      <c r="E11" s="23">
        <v>70</v>
      </c>
    </row>
    <row r="12" spans="1:5" x14ac:dyDescent="0.25">
      <c r="A12" s="5" t="s">
        <v>52</v>
      </c>
      <c r="B12" s="9" t="s">
        <v>21</v>
      </c>
      <c r="C12" s="23" t="s">
        <v>22</v>
      </c>
      <c r="D12" s="23">
        <v>2021</v>
      </c>
      <c r="E12" s="23">
        <v>70</v>
      </c>
    </row>
    <row r="13" spans="1:5" x14ac:dyDescent="0.25">
      <c r="A13" s="5" t="s">
        <v>53</v>
      </c>
      <c r="B13" s="9" t="s">
        <v>19</v>
      </c>
      <c r="C13" s="23" t="s">
        <v>22</v>
      </c>
      <c r="D13" s="23">
        <v>2021</v>
      </c>
      <c r="E13" s="23">
        <v>60</v>
      </c>
    </row>
    <row r="14" spans="1:5" x14ac:dyDescent="0.25">
      <c r="A14" s="5" t="s">
        <v>54</v>
      </c>
      <c r="B14" s="9" t="s">
        <v>20</v>
      </c>
      <c r="C14" s="23" t="s">
        <v>7</v>
      </c>
      <c r="D14" s="23">
        <v>2021</v>
      </c>
      <c r="E14" s="23">
        <v>80</v>
      </c>
    </row>
    <row r="15" spans="1:5" x14ac:dyDescent="0.25">
      <c r="A15" s="5" t="s">
        <v>55</v>
      </c>
      <c r="B15" s="9" t="s">
        <v>24</v>
      </c>
      <c r="C15" s="23" t="s">
        <v>7</v>
      </c>
      <c r="D15" s="23">
        <v>2021</v>
      </c>
      <c r="E15" s="23">
        <v>80</v>
      </c>
    </row>
    <row r="16" spans="1:5" x14ac:dyDescent="0.25">
      <c r="A16" s="5" t="s">
        <v>56</v>
      </c>
      <c r="B16" s="9" t="s">
        <v>23</v>
      </c>
      <c r="C16" s="23" t="s">
        <v>7</v>
      </c>
      <c r="D16" s="23">
        <v>2022</v>
      </c>
      <c r="E16" s="23">
        <v>60</v>
      </c>
    </row>
    <row r="17" spans="1:5" x14ac:dyDescent="0.25">
      <c r="A17" s="5" t="s">
        <v>57</v>
      </c>
      <c r="B17" s="9" t="s">
        <v>25</v>
      </c>
      <c r="C17" s="23" t="s">
        <v>7</v>
      </c>
      <c r="D17" s="23">
        <v>2022</v>
      </c>
      <c r="E17" s="23">
        <v>70</v>
      </c>
    </row>
    <row r="18" spans="1:5" x14ac:dyDescent="0.25">
      <c r="A18" s="5" t="s">
        <v>58</v>
      </c>
      <c r="B18" s="9" t="s">
        <v>26</v>
      </c>
      <c r="C18" s="23" t="s">
        <v>22</v>
      </c>
      <c r="D18" s="23">
        <v>2022</v>
      </c>
      <c r="E18" s="23">
        <v>70</v>
      </c>
    </row>
    <row r="19" spans="1:5" x14ac:dyDescent="0.25">
      <c r="A19" s="5" t="s">
        <v>59</v>
      </c>
      <c r="B19" s="9" t="s">
        <v>27</v>
      </c>
      <c r="C19" s="23" t="s">
        <v>7</v>
      </c>
      <c r="D19" s="23">
        <v>2022</v>
      </c>
      <c r="E19" s="23">
        <v>90</v>
      </c>
    </row>
    <row r="20" spans="1:5" x14ac:dyDescent="0.25">
      <c r="A20" s="5" t="s">
        <v>60</v>
      </c>
      <c r="B20" s="9" t="s">
        <v>28</v>
      </c>
      <c r="C20" s="23" t="s">
        <v>7</v>
      </c>
      <c r="D20" s="23">
        <v>2022</v>
      </c>
      <c r="E20" s="23">
        <v>85</v>
      </c>
    </row>
    <row r="21" spans="1:5" x14ac:dyDescent="0.25">
      <c r="A21" s="5" t="s">
        <v>61</v>
      </c>
      <c r="B21" s="9" t="s">
        <v>29</v>
      </c>
      <c r="C21" s="23" t="s">
        <v>7</v>
      </c>
      <c r="D21" s="23">
        <v>2022</v>
      </c>
      <c r="E21" s="23">
        <v>85</v>
      </c>
    </row>
    <row r="22" spans="1:5" x14ac:dyDescent="0.25">
      <c r="A22" s="5" t="s">
        <v>62</v>
      </c>
      <c r="B22" s="9" t="s">
        <v>30</v>
      </c>
      <c r="C22" s="23" t="s">
        <v>7</v>
      </c>
      <c r="D22" s="23">
        <v>2022</v>
      </c>
      <c r="E22" s="23">
        <v>85</v>
      </c>
    </row>
    <row r="23" spans="1:5" x14ac:dyDescent="0.25">
      <c r="A23" s="5" t="s">
        <v>63</v>
      </c>
      <c r="B23" s="9" t="s">
        <v>31</v>
      </c>
      <c r="C23" s="23" t="s">
        <v>18</v>
      </c>
      <c r="D23" s="23">
        <v>2022</v>
      </c>
      <c r="E23" s="23">
        <v>65</v>
      </c>
    </row>
    <row r="24" spans="1:5" x14ac:dyDescent="0.25">
      <c r="A24" s="5" t="s">
        <v>64</v>
      </c>
      <c r="B24" s="9" t="s">
        <v>33</v>
      </c>
      <c r="C24" s="23" t="s">
        <v>7</v>
      </c>
      <c r="D24" s="23">
        <v>2023</v>
      </c>
      <c r="E24" s="23">
        <v>75</v>
      </c>
    </row>
    <row r="25" spans="1:5" x14ac:dyDescent="0.25">
      <c r="A25" s="5" t="s">
        <v>65</v>
      </c>
      <c r="B25" s="9" t="s">
        <v>34</v>
      </c>
      <c r="C25" s="23" t="s">
        <v>22</v>
      </c>
      <c r="D25" s="23">
        <v>2023</v>
      </c>
      <c r="E25" s="23">
        <v>75</v>
      </c>
    </row>
    <row r="26" spans="1:5" x14ac:dyDescent="0.25">
      <c r="A26" s="5" t="s">
        <v>66</v>
      </c>
      <c r="B26" s="9" t="s">
        <v>35</v>
      </c>
      <c r="C26" s="23" t="s">
        <v>7</v>
      </c>
      <c r="D26" s="23">
        <v>2023</v>
      </c>
      <c r="E26" s="23">
        <v>75</v>
      </c>
    </row>
    <row r="27" spans="1:5" x14ac:dyDescent="0.25">
      <c r="A27" s="5" t="s">
        <v>67</v>
      </c>
      <c r="B27" s="9" t="s">
        <v>36</v>
      </c>
      <c r="C27" s="23" t="s">
        <v>7</v>
      </c>
      <c r="D27" s="23">
        <v>2023</v>
      </c>
      <c r="E27" s="23">
        <v>85</v>
      </c>
    </row>
    <row r="28" spans="1:5" x14ac:dyDescent="0.25">
      <c r="A28" s="5" t="s">
        <v>68</v>
      </c>
      <c r="B28" s="9" t="s">
        <v>37</v>
      </c>
      <c r="C28" s="23" t="s">
        <v>22</v>
      </c>
      <c r="D28" s="23">
        <v>2023</v>
      </c>
      <c r="E28" s="23">
        <v>60</v>
      </c>
    </row>
    <row r="29" spans="1:5" x14ac:dyDescent="0.25">
      <c r="A29" s="5" t="s">
        <v>69</v>
      </c>
      <c r="B29" s="9" t="s">
        <v>38</v>
      </c>
      <c r="C29" s="23" t="s">
        <v>18</v>
      </c>
      <c r="D29" s="23">
        <v>2023</v>
      </c>
      <c r="E29" s="23">
        <v>85</v>
      </c>
    </row>
    <row r="30" spans="1:5" x14ac:dyDescent="0.25">
      <c r="A30" s="5" t="s">
        <v>70</v>
      </c>
      <c r="B30" s="9" t="s">
        <v>39</v>
      </c>
      <c r="C30" s="23" t="s">
        <v>18</v>
      </c>
      <c r="D30" s="23">
        <v>2023</v>
      </c>
      <c r="E30" s="23">
        <v>80</v>
      </c>
    </row>
  </sheetData>
  <mergeCells count="5">
    <mergeCell ref="A1:A2"/>
    <mergeCell ref="B1:B2"/>
    <mergeCell ref="C1:C2"/>
    <mergeCell ref="D1:D2"/>
    <mergeCell ref="E1:E2"/>
  </mergeCells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x</vt:lpstr>
      <vt:lpstr>T. ANGKET</vt:lpstr>
      <vt:lpstr>nilai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Afifah Aktivani</dc:creator>
  <cp:lastModifiedBy>Afifah Aktivani</cp:lastModifiedBy>
  <dcterms:created xsi:type="dcterms:W3CDTF">2024-06-25T16:17:27Z</dcterms:created>
  <dcterms:modified xsi:type="dcterms:W3CDTF">2024-07-04T06:03:39Z</dcterms:modified>
</cp:coreProperties>
</file>